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FINANCEMENT\1.A Justifier\2024. RegionNA Outils ECSI Jeu\Jusstifications\"/>
    </mc:Choice>
  </mc:AlternateContent>
  <xr:revisionPtr revIDLastSave="0" documentId="13_ncr:1_{2B324419-DA86-4978-BB6C-92D2BB4C00AD}" xr6:coauthVersionLast="47" xr6:coauthVersionMax="47" xr10:uidLastSave="{00000000-0000-0000-0000-000000000000}"/>
  <bookViews>
    <workbookView xWindow="-120" yWindow="-120" windowWidth="29040" windowHeight="15720" xr2:uid="{A0131388-E4D7-49AE-81B8-C2F9F09D46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D79" i="1"/>
  <c r="C32" i="1"/>
  <c r="B32" i="1"/>
  <c r="D88" i="1"/>
  <c r="D87" i="1"/>
  <c r="C85" i="1"/>
  <c r="B85" i="1"/>
  <c r="D83" i="1"/>
  <c r="C82" i="1"/>
  <c r="B82" i="1"/>
  <c r="D81" i="1"/>
  <c r="C78" i="1"/>
  <c r="B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B57" i="1"/>
  <c r="D56" i="1"/>
  <c r="D54" i="1"/>
  <c r="C53" i="1"/>
  <c r="C44" i="1"/>
  <c r="C28" i="1"/>
  <c r="C22" i="1"/>
  <c r="D16" i="1"/>
  <c r="C11" i="1"/>
  <c r="D46" i="1"/>
  <c r="D47" i="1"/>
  <c r="D12" i="1"/>
  <c r="D17" i="1"/>
  <c r="D18" i="1"/>
  <c r="D19" i="1"/>
  <c r="D21" i="1"/>
  <c r="D24" i="1"/>
  <c r="D27" i="1"/>
  <c r="D29" i="1"/>
  <c r="D30" i="1"/>
  <c r="D31" i="1"/>
  <c r="D34" i="1"/>
  <c r="D36" i="1"/>
  <c r="D37" i="1"/>
  <c r="D38" i="1"/>
  <c r="D39" i="1"/>
  <c r="D40" i="1"/>
  <c r="D41" i="1"/>
  <c r="D42" i="1"/>
  <c r="D45" i="1"/>
  <c r="B44" i="1"/>
  <c r="B28" i="1"/>
  <c r="B22" i="1"/>
  <c r="B15" i="1"/>
  <c r="B11" i="1"/>
  <c r="C57" i="1" l="1"/>
  <c r="D57" i="1" s="1"/>
  <c r="D78" i="1"/>
  <c r="D82" i="1"/>
  <c r="B53" i="1"/>
  <c r="B84" i="1" s="1"/>
  <c r="B89" i="1" s="1"/>
  <c r="D86" i="1"/>
  <c r="D85" i="1"/>
  <c r="C15" i="1"/>
  <c r="C43" i="1" s="1"/>
  <c r="B43" i="1"/>
  <c r="B48" i="1" s="1"/>
  <c r="D28" i="1"/>
  <c r="D35" i="1"/>
  <c r="D33" i="1"/>
  <c r="D32" i="1"/>
  <c r="D14" i="1"/>
  <c r="D44" i="1"/>
  <c r="D53" i="1" l="1"/>
  <c r="C84" i="1"/>
  <c r="C89" i="1" s="1"/>
  <c r="D84" i="1" l="1"/>
  <c r="D89" i="1"/>
  <c r="E54" i="1"/>
  <c r="E79" i="1"/>
  <c r="E71" i="1"/>
  <c r="E75" i="1"/>
  <c r="E56" i="1"/>
  <c r="E80" i="1"/>
  <c r="E81" i="1"/>
  <c r="E89" i="1"/>
  <c r="E59" i="1"/>
  <c r="E82" i="1"/>
  <c r="E60" i="1"/>
  <c r="E83" i="1"/>
  <c r="E86" i="1"/>
  <c r="E63" i="1"/>
  <c r="E77" i="1"/>
  <c r="E76" i="1"/>
  <c r="E57" i="1"/>
  <c r="E85" i="1"/>
  <c r="E78" i="1"/>
  <c r="E53" i="1"/>
  <c r="E84" i="1"/>
  <c r="D13" i="1"/>
  <c r="D11" i="1"/>
  <c r="D20" i="1" l="1"/>
  <c r="D15" i="1"/>
  <c r="D25" i="1" l="1"/>
  <c r="D23" i="1" l="1"/>
  <c r="D22" i="1" l="1"/>
  <c r="C48" i="1" l="1"/>
  <c r="D43" i="1"/>
  <c r="D48" i="1" l="1"/>
  <c r="E12" i="1"/>
  <c r="E11" i="1"/>
  <c r="E13" i="1"/>
  <c r="E20" i="1"/>
  <c r="E25" i="1"/>
  <c r="E46" i="1"/>
  <c r="E27" i="1"/>
  <c r="E33" i="1"/>
  <c r="E47" i="1"/>
  <c r="E48" i="1"/>
  <c r="E22" i="1"/>
  <c r="E28" i="1"/>
  <c r="E32" i="1"/>
  <c r="E15" i="1"/>
  <c r="E44" i="1"/>
  <c r="E16" i="1"/>
  <c r="E43" i="1"/>
</calcChain>
</file>

<file path=xl/sharedStrings.xml><?xml version="1.0" encoding="utf-8"?>
<sst xmlns="http://schemas.openxmlformats.org/spreadsheetml/2006/main" count="90" uniqueCount="82">
  <si>
    <t>Pour les dépenses</t>
  </si>
  <si>
    <r>
      <t xml:space="preserve">Rubriques </t>
    </r>
    <r>
      <rPr>
        <sz val="12"/>
        <color rgb="FF000000"/>
        <rFont val="Arial"/>
        <family val="2"/>
      </rPr>
      <t>(reprendre celles du plan de financement prévisionnel)</t>
    </r>
  </si>
  <si>
    <t>Montant prévu</t>
  </si>
  <si>
    <t>Montant réalisé</t>
  </si>
  <si>
    <t>Ecart</t>
  </si>
  <si>
    <t>%  budget final</t>
  </si>
  <si>
    <t>TOTAL</t>
  </si>
  <si>
    <t> = total des ressources</t>
  </si>
  <si>
    <t>Pour les ressources</t>
  </si>
  <si>
    <t> = total des dépenses</t>
  </si>
  <si>
    <t>Date</t>
  </si>
  <si>
    <r>
      <t xml:space="preserve">Signature : </t>
    </r>
    <r>
      <rPr>
        <b/>
        <sz val="12"/>
        <color theme="1"/>
        <rFont val="Calibri"/>
        <family val="2"/>
        <scheme val="minor"/>
      </rPr>
      <t>(nom Prénom, qualité)</t>
    </r>
  </si>
  <si>
    <t>MODELE DE BILAN FINANCIER</t>
  </si>
  <si>
    <t>Explications, commentaires</t>
  </si>
  <si>
    <t>60 - Achat</t>
  </si>
  <si>
    <t>Prestations de services</t>
  </si>
  <si>
    <t>Achats matières et fournitures</t>
  </si>
  <si>
    <t>Autres fournitures</t>
  </si>
  <si>
    <t>61 - Services extérieurs</t>
  </si>
  <si>
    <t>Locations mobilières et immobilières</t>
  </si>
  <si>
    <t>Entretien et réparation</t>
  </si>
  <si>
    <t>Assurance</t>
  </si>
  <si>
    <t>Documentation, Communication</t>
  </si>
  <si>
    <t>Divers</t>
  </si>
  <si>
    <t>62 - Autres services extérieurs</t>
  </si>
  <si>
    <t>Rémunérations intermédiaires et honoraires</t>
  </si>
  <si>
    <t>Publicité, publication</t>
  </si>
  <si>
    <t>Déplacements,missions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</si>
  <si>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</si>
  <si>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</si>
  <si>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</si>
  <si>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</si>
  <si>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</si>
  <si>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 dont</t>
  </si>
  <si>
    <t>Personnels salariés</t>
  </si>
  <si>
    <t>Indemnités des volontaires</t>
  </si>
  <si>
    <t>Cotisations sociales</t>
  </si>
  <si>
    <t>Autres charges de personnel</t>
  </si>
  <si>
    <t>65 - Autres charges de gestion courantes</t>
  </si>
  <si>
    <t>66 - Charges exceptionnelles</t>
  </si>
  <si>
    <t>68 - Dotation aux amortissements</t>
  </si>
  <si>
    <t>Engagement à réaliser (report sur 2015)</t>
  </si>
  <si>
    <t>Excedent de ressources</t>
  </si>
  <si>
    <t>Total des charges</t>
  </si>
  <si>
    <t>86 - Emplois des contributions volontaires en nature</t>
  </si>
  <si>
    <t>Secours en nature</t>
  </si>
  <si>
    <t>Mise à disposition gratuite de biens et prestations</t>
  </si>
  <si>
    <t>Personnel bénévole</t>
  </si>
  <si>
    <t>TOTAL général</t>
  </si>
  <si>
    <t>70 - Vente de produits finis, prestations de services, marchandises</t>
  </si>
  <si>
    <t>Autofinancement</t>
  </si>
  <si>
    <t>74 - Subventions</t>
  </si>
  <si>
    <t>Etat : (précisez le(s) ministère(s) sollicité(s)</t>
  </si>
  <si>
    <t>Fonjep national</t>
  </si>
  <si>
    <t>Fonjep départemental</t>
  </si>
  <si>
    <t>Région Nouvelle Aquitaine</t>
  </si>
  <si>
    <t>Département(s)</t>
  </si>
  <si>
    <t>Marie La Rochelle</t>
  </si>
  <si>
    <t>Fonds européens</t>
  </si>
  <si>
    <t>CAF</t>
  </si>
  <si>
    <t>Agence micro projet</t>
  </si>
  <si>
    <t>AFD via RITIMO</t>
  </si>
  <si>
    <t>CES</t>
  </si>
  <si>
    <t>Agence de service et de paiements (service civique)</t>
  </si>
  <si>
    <t>75 - Autres produits de gestion courante</t>
  </si>
  <si>
    <t>76 - Produits financiers</t>
  </si>
  <si>
    <t>78 - Reports ressources non utilisées d'opérations antérieures</t>
  </si>
  <si>
    <t>Insuffisance de ressources</t>
  </si>
  <si>
    <t>Total des produits</t>
  </si>
  <si>
    <t>87 - Contributions volontaires en nature</t>
  </si>
  <si>
    <t>Bénévolat</t>
  </si>
  <si>
    <t>Prestations en nature</t>
  </si>
  <si>
    <t>Dons en nature, produit du mécénat</t>
  </si>
  <si>
    <t>Télécommunications</t>
  </si>
  <si>
    <t>FDVA2</t>
  </si>
  <si>
    <t>FDVA1</t>
  </si>
  <si>
    <t>Association Aide Médicale et Développement (Grenoble Réciprocité)</t>
  </si>
  <si>
    <t>Tests lors d'interventions Exceli</t>
  </si>
  <si>
    <t>Pas de volontaires affectés sur cette mission. Nous avons pris des stagiaires.</t>
  </si>
  <si>
    <r>
      <t>CONVENTION n°35099420</t>
    </r>
    <r>
      <rPr>
        <b/>
        <sz val="10"/>
        <color rgb="FF000000"/>
        <rFont val="Verdana"/>
        <family val="2"/>
      </rPr>
      <t xml:space="preserve">- Association Avenir en Héritage </t>
    </r>
    <r>
      <rPr>
        <b/>
        <i/>
        <sz val="10"/>
        <color rgb="FF000000"/>
        <rFont val="Verdana"/>
        <family val="2"/>
      </rPr>
      <t>– Projet « Un autre monde en 2030 » - Appel à projets « Outils d’animation innovants en ECSI » 2024</t>
    </r>
  </si>
  <si>
    <t>Forum  où nous avons testeé l'outil</t>
  </si>
  <si>
    <t>Stagiaires de moins de 2 mois, valorisé à 25 € de l'heure soit 220 heures réalisées, conventions de stage jointes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</si>
</sst>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indent="15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 indent="10"/>
    </xf>
    <xf numFmtId="0" fontId="13" fillId="5" borderId="7" xfId="3" applyFill="1" applyBorder="1" applyAlignment="1">
      <alignment vertical="center" wrapText="1"/>
    </xf>
    <xf numFmtId="0" fontId="13" fillId="0" borderId="7" xfId="3" applyBorder="1" applyAlignment="1">
      <alignment vertical="center" wrapText="1"/>
    </xf>
    <xf numFmtId="0" fontId="13" fillId="0" borderId="8" xfId="3" applyBorder="1" applyAlignment="1">
      <alignment vertical="center" wrapText="1"/>
    </xf>
    <xf numFmtId="0" fontId="13" fillId="5" borderId="9" xfId="3" applyFill="1" applyBorder="1" applyAlignment="1">
      <alignment vertical="center" wrapText="1"/>
    </xf>
    <xf numFmtId="0" fontId="13" fillId="0" borderId="10" xfId="3" applyBorder="1" applyAlignment="1">
      <alignment vertical="center" wrapText="1"/>
    </xf>
    <xf numFmtId="0" fontId="13" fillId="6" borderId="7" xfId="3" applyFill="1" applyBorder="1" applyAlignment="1">
      <alignment vertical="center" wrapText="1"/>
    </xf>
    <xf numFmtId="0" fontId="14" fillId="7" borderId="7" xfId="3" applyFont="1" applyFill="1" applyBorder="1" applyAlignment="1">
      <alignment vertical="center" wrapText="1"/>
    </xf>
    <xf numFmtId="43" fontId="11" fillId="5" borderId="7" xfId="1" applyFont="1" applyFill="1" applyBorder="1" applyAlignment="1">
      <alignment vertical="center" wrapText="1"/>
    </xf>
    <xf numFmtId="43" fontId="11" fillId="0" borderId="7" xfId="1" applyFont="1" applyBorder="1" applyAlignment="1">
      <alignment vertical="center" wrapText="1"/>
    </xf>
    <xf numFmtId="43" fontId="11" fillId="0" borderId="8" xfId="1" applyFont="1" applyBorder="1" applyAlignment="1">
      <alignment vertical="center" wrapText="1"/>
    </xf>
    <xf numFmtId="43" fontId="11" fillId="5" borderId="11" xfId="1" applyFont="1" applyFill="1" applyBorder="1" applyAlignment="1">
      <alignment vertical="center" wrapText="1"/>
    </xf>
    <xf numFmtId="43" fontId="11" fillId="0" borderId="10" xfId="1" applyFont="1" applyBorder="1" applyAlignment="1">
      <alignment vertical="center" wrapText="1"/>
    </xf>
    <xf numFmtId="43" fontId="11" fillId="0" borderId="7" xfId="1" applyFont="1" applyFill="1" applyBorder="1" applyAlignment="1">
      <alignment vertical="center" wrapText="1"/>
    </xf>
    <xf numFmtId="43" fontId="11" fillId="6" borderId="7" xfId="1" applyFont="1" applyFill="1" applyBorder="1" applyAlignment="1">
      <alignment vertical="center" wrapText="1"/>
    </xf>
    <xf numFmtId="43" fontId="11" fillId="8" borderId="7" xfId="1" applyFont="1" applyFill="1" applyBorder="1" applyAlignment="1">
      <alignment vertical="center" wrapText="1"/>
    </xf>
    <xf numFmtId="164" fontId="11" fillId="0" borderId="7" xfId="4" applyNumberFormat="1" applyFont="1" applyBorder="1" applyAlignment="1">
      <alignment vertical="center" wrapText="1"/>
    </xf>
    <xf numFmtId="43" fontId="12" fillId="7" borderId="7" xfId="1" applyFont="1" applyFill="1" applyBorder="1" applyAlignment="1">
      <alignment vertical="center" wrapText="1"/>
    </xf>
    <xf numFmtId="165" fontId="11" fillId="5" borderId="7" xfId="4" applyNumberFormat="1" applyFont="1" applyFill="1" applyBorder="1" applyAlignment="1">
      <alignment vertical="center" wrapText="1"/>
    </xf>
    <xf numFmtId="165" fontId="11" fillId="0" borderId="7" xfId="4" applyNumberFormat="1" applyFont="1" applyBorder="1" applyAlignment="1">
      <alignment vertical="center" wrapText="1"/>
    </xf>
    <xf numFmtId="165" fontId="11" fillId="5" borderId="7" xfId="1" applyNumberFormat="1" applyFont="1" applyFill="1" applyBorder="1" applyAlignment="1">
      <alignment vertical="center" wrapText="1"/>
    </xf>
    <xf numFmtId="165" fontId="11" fillId="0" borderId="7" xfId="1" applyNumberFormat="1" applyFont="1" applyBorder="1" applyAlignment="1">
      <alignment vertical="center" wrapText="1"/>
    </xf>
    <xf numFmtId="165" fontId="11" fillId="0" borderId="8" xfId="1" applyNumberFormat="1" applyFont="1" applyBorder="1" applyAlignment="1">
      <alignment vertical="center" wrapText="1"/>
    </xf>
    <xf numFmtId="165" fontId="11" fillId="5" borderId="11" xfId="4" applyNumberFormat="1" applyFont="1" applyFill="1" applyBorder="1" applyAlignment="1">
      <alignment vertical="center" wrapText="1"/>
    </xf>
    <xf numFmtId="165" fontId="11" fillId="0" borderId="10" xfId="4" applyNumberFormat="1" applyFont="1" applyBorder="1" applyAlignment="1">
      <alignment vertical="center" wrapText="1"/>
    </xf>
    <xf numFmtId="165" fontId="11" fillId="0" borderId="7" xfId="4" applyNumberFormat="1" applyFont="1" applyFill="1" applyBorder="1" applyAlignment="1">
      <alignment vertical="center" wrapText="1"/>
    </xf>
    <xf numFmtId="165" fontId="12" fillId="7" borderId="7" xfId="4" applyNumberFormat="1" applyFont="1" applyFill="1" applyBorder="1" applyAlignment="1">
      <alignment vertical="center" wrapText="1"/>
    </xf>
    <xf numFmtId="165" fontId="11" fillId="6" borderId="7" xfId="4" applyNumberFormat="1" applyFont="1" applyFill="1" applyBorder="1" applyAlignment="1">
      <alignment vertical="center" wrapText="1"/>
    </xf>
    <xf numFmtId="9" fontId="11" fillId="5" borderId="7" xfId="2" applyFont="1" applyFill="1" applyBorder="1" applyAlignment="1">
      <alignment horizontal="center" vertical="center" wrapText="1"/>
    </xf>
    <xf numFmtId="9" fontId="11" fillId="0" borderId="7" xfId="2" applyFont="1" applyBorder="1" applyAlignment="1">
      <alignment horizontal="center" vertical="center" wrapText="1"/>
    </xf>
    <xf numFmtId="9" fontId="11" fillId="0" borderId="8" xfId="2" applyFont="1" applyBorder="1" applyAlignment="1">
      <alignment horizontal="center" vertical="center" wrapText="1"/>
    </xf>
    <xf numFmtId="9" fontId="11" fillId="5" borderId="11" xfId="2" applyFont="1" applyFill="1" applyBorder="1" applyAlignment="1">
      <alignment horizontal="center" vertical="center" wrapText="1"/>
    </xf>
    <xf numFmtId="9" fontId="11" fillId="0" borderId="10" xfId="2" applyFont="1" applyBorder="1" applyAlignment="1">
      <alignment horizontal="center" vertical="center" wrapText="1"/>
    </xf>
    <xf numFmtId="9" fontId="11" fillId="0" borderId="7" xfId="2" applyFont="1" applyFill="1" applyBorder="1" applyAlignment="1">
      <alignment horizontal="center" vertical="center" wrapText="1"/>
    </xf>
    <xf numFmtId="9" fontId="11" fillId="6" borderId="7" xfId="2" applyFont="1" applyFill="1" applyBorder="1" applyAlignment="1">
      <alignment horizontal="center" vertical="center" wrapText="1"/>
    </xf>
    <xf numFmtId="9" fontId="11" fillId="8" borderId="7" xfId="2" applyFont="1" applyFill="1" applyBorder="1" applyAlignment="1">
      <alignment horizontal="center" vertical="center" wrapText="1"/>
    </xf>
    <xf numFmtId="9" fontId="12" fillId="7" borderId="7" xfId="2" applyFont="1" applyFill="1" applyBorder="1" applyAlignment="1">
      <alignment horizontal="center" vertical="center" wrapText="1"/>
    </xf>
    <xf numFmtId="0" fontId="13" fillId="9" borderId="7" xfId="3" applyFill="1" applyBorder="1" applyAlignment="1">
      <alignment vertical="center" wrapText="1"/>
    </xf>
    <xf numFmtId="0" fontId="0" fillId="0" borderId="7" xfId="0" applyBorder="1"/>
    <xf numFmtId="165" fontId="11" fillId="9" borderId="7" xfId="4" applyNumberFormat="1" applyFont="1" applyFill="1" applyBorder="1" applyAlignment="1">
      <alignment vertical="center" wrapText="1"/>
    </xf>
    <xf numFmtId="165" fontId="11" fillId="10" borderId="7" xfId="4" applyNumberFormat="1" applyFont="1" applyFill="1" applyBorder="1" applyAlignment="1">
      <alignment vertical="center" wrapText="1"/>
    </xf>
    <xf numFmtId="165" fontId="11" fillId="10" borderId="7" xfId="1" applyNumberFormat="1" applyFont="1" applyFill="1" applyBorder="1" applyAlignment="1">
      <alignment vertical="center" wrapText="1"/>
    </xf>
    <xf numFmtId="165" fontId="15" fillId="10" borderId="7" xfId="4" applyNumberFormat="1" applyFont="1" applyFill="1" applyBorder="1" applyAlignment="1">
      <alignment vertical="center" wrapText="1"/>
    </xf>
    <xf numFmtId="9" fontId="11" fillId="9" borderId="7" xfId="2" applyFont="1" applyFill="1" applyBorder="1" applyAlignment="1">
      <alignment horizontal="center" vertical="center" wrapText="1"/>
    </xf>
    <xf numFmtId="9" fontId="5" fillId="4" borderId="5" xfId="2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left" vertical="center"/>
    </xf>
    <xf numFmtId="43" fontId="5" fillId="4" borderId="5" xfId="1" applyFont="1" applyFill="1" applyBorder="1" applyAlignment="1">
      <alignment vertical="center" wrapText="1"/>
    </xf>
    <xf numFmtId="43" fontId="16" fillId="4" borderId="5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">
    <cellStyle name="Milliers" xfId="1" builtinId="3"/>
    <cellStyle name="Milliers 2" xfId="4" xr:uid="{CFAAADDD-1A58-48B3-85B6-F630A21F04D7}"/>
    <cellStyle name="Normal" xfId="0" builtinId="0"/>
    <cellStyle name="Normal 2 3 2" xfId="3" xr:uid="{E165BB03-F9BD-4B73-A1EB-48179FDAE6B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2</xdr:row>
      <xdr:rowOff>161925</xdr:rowOff>
    </xdr:from>
    <xdr:to>
      <xdr:col>0</xdr:col>
      <xdr:colOff>2666999</xdr:colOff>
      <xdr:row>6</xdr:row>
      <xdr:rowOff>171450</xdr:rowOff>
    </xdr:to>
    <xdr:pic>
      <xdr:nvPicPr>
        <xdr:cNvPr id="2" name="Image 1" descr="Description : C:\Users\naud\Desktop\logo_NA-Horizontal_Coul.jpg">
          <a:extLst>
            <a:ext uri="{FF2B5EF4-FFF2-40B4-BE49-F238E27FC236}">
              <a16:creationId xmlns:a16="http://schemas.microsoft.com/office/drawing/2014/main" id="{EB75AF8C-DC23-4041-933C-1F9E170D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409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93</xdr:row>
      <xdr:rowOff>123825</xdr:rowOff>
    </xdr:from>
    <xdr:to>
      <xdr:col>5</xdr:col>
      <xdr:colOff>2641934</xdr:colOff>
      <xdr:row>104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789D65-B731-4E96-A156-3C40C0C16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19450050"/>
          <a:ext cx="2594309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974-6ABF-4B95-B72C-E6891C029DC9}">
  <sheetPr>
    <pageSetUpPr fitToPage="1"/>
  </sheetPr>
  <dimension ref="A2:G94"/>
  <sheetViews>
    <sheetView tabSelected="1" workbookViewId="0">
      <selection activeCell="C94" sqref="C94"/>
    </sheetView>
  </sheetViews>
  <sheetFormatPr baseColWidth="10" defaultColWidth="71.85546875" defaultRowHeight="15" x14ac:dyDescent="0.25"/>
  <cols>
    <col min="1" max="1" width="76" customWidth="1"/>
    <col min="2" max="2" width="17.140625" bestFit="1" customWidth="1"/>
    <col min="3" max="3" width="18" bestFit="1" customWidth="1"/>
    <col min="4" max="4" width="10.7109375" bestFit="1" customWidth="1"/>
    <col min="5" max="5" width="17.7109375" bestFit="1" customWidth="1"/>
    <col min="6" max="6" width="40.5703125" customWidth="1"/>
  </cols>
  <sheetData>
    <row r="2" spans="1:6" x14ac:dyDescent="0.25">
      <c r="A2" s="63" t="s">
        <v>79</v>
      </c>
      <c r="B2" s="63"/>
      <c r="C2" s="63"/>
      <c r="D2" s="63"/>
      <c r="E2" s="63"/>
      <c r="F2" s="63"/>
    </row>
    <row r="4" spans="1:6" ht="26.25" x14ac:dyDescent="0.25">
      <c r="A4" s="1"/>
    </row>
    <row r="5" spans="1:6" ht="26.25" x14ac:dyDescent="0.25">
      <c r="A5" s="1"/>
    </row>
    <row r="6" spans="1:6" ht="18" x14ac:dyDescent="0.25">
      <c r="A6" s="62"/>
      <c r="B6" s="62"/>
      <c r="C6" s="62"/>
      <c r="D6" s="62"/>
      <c r="E6" s="62"/>
      <c r="F6" s="62"/>
    </row>
    <row r="7" spans="1:6" ht="18" x14ac:dyDescent="0.25">
      <c r="A7" s="10"/>
    </row>
    <row r="8" spans="1:6" ht="27" thickBot="1" x14ac:dyDescent="0.45">
      <c r="A8" s="61" t="s">
        <v>12</v>
      </c>
      <c r="B8" s="61"/>
      <c r="C8" s="61"/>
      <c r="D8" s="61"/>
      <c r="E8" s="61"/>
      <c r="F8" s="61"/>
    </row>
    <row r="9" spans="1:6" ht="18.75" thickBot="1" x14ac:dyDescent="0.3">
      <c r="A9" s="58" t="s">
        <v>0</v>
      </c>
      <c r="B9" s="59"/>
      <c r="C9" s="59"/>
      <c r="D9" s="59"/>
      <c r="E9" s="59"/>
      <c r="F9" s="60"/>
    </row>
    <row r="10" spans="1:6" ht="16.5" thickBot="1" x14ac:dyDescent="0.3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13</v>
      </c>
    </row>
    <row r="11" spans="1:6" x14ac:dyDescent="0.25">
      <c r="A11" s="11" t="s">
        <v>14</v>
      </c>
      <c r="B11" s="18">
        <f>SUM(B12:B14)</f>
        <v>850</v>
      </c>
      <c r="C11" s="28">
        <f>SUM(C12:C14)</f>
        <v>537.54</v>
      </c>
      <c r="D11" s="28">
        <f>C11-B11</f>
        <v>-312.46000000000004</v>
      </c>
      <c r="E11" s="38">
        <f>C11/$C$48</f>
        <v>1.9467368960856657E-2</v>
      </c>
      <c r="F11" s="38"/>
    </row>
    <row r="12" spans="1:6" x14ac:dyDescent="0.25">
      <c r="A12" s="12" t="s">
        <v>15</v>
      </c>
      <c r="B12" s="19">
        <v>0</v>
      </c>
      <c r="C12" s="29"/>
      <c r="D12" s="29">
        <f>C12-B12</f>
        <v>0</v>
      </c>
      <c r="E12" s="39">
        <f>C12/$C$48</f>
        <v>0</v>
      </c>
      <c r="F12" s="39"/>
    </row>
    <row r="13" spans="1:6" x14ac:dyDescent="0.25">
      <c r="A13" s="12" t="s">
        <v>16</v>
      </c>
      <c r="B13" s="19">
        <v>850</v>
      </c>
      <c r="C13" s="29">
        <v>537.54</v>
      </c>
      <c r="D13" s="29">
        <f t="shared" ref="D13:D48" si="0">C13-B13</f>
        <v>-312.46000000000004</v>
      </c>
      <c r="E13" s="39">
        <f>C13/$C$48</f>
        <v>1.9467368960856657E-2</v>
      </c>
      <c r="F13" s="39"/>
    </row>
    <row r="14" spans="1:6" x14ac:dyDescent="0.25">
      <c r="A14" s="12" t="s">
        <v>17</v>
      </c>
      <c r="B14" s="19"/>
      <c r="C14" s="29"/>
      <c r="D14" s="29">
        <f t="shared" si="0"/>
        <v>0</v>
      </c>
      <c r="E14" s="39"/>
      <c r="F14" s="39"/>
    </row>
    <row r="15" spans="1:6" x14ac:dyDescent="0.25">
      <c r="A15" s="11" t="s">
        <v>18</v>
      </c>
      <c r="B15" s="18">
        <f>SUM(B16:B21)</f>
        <v>0</v>
      </c>
      <c r="C15" s="30">
        <f>SUM(C16:C21)</f>
        <v>737.58</v>
      </c>
      <c r="D15" s="30">
        <f t="shared" si="0"/>
        <v>737.58</v>
      </c>
      <c r="E15" s="38">
        <f>C15/$C$48</f>
        <v>2.6711950735105586E-2</v>
      </c>
      <c r="F15" s="38"/>
    </row>
    <row r="16" spans="1:6" x14ac:dyDescent="0.25">
      <c r="A16" s="12" t="s">
        <v>19</v>
      </c>
      <c r="B16" s="19"/>
      <c r="C16" s="31">
        <v>113</v>
      </c>
      <c r="D16" s="31">
        <f t="shared" si="0"/>
        <v>113</v>
      </c>
      <c r="E16" s="39">
        <f>C16/$C$48</f>
        <v>4.0923702284049604E-3</v>
      </c>
      <c r="F16" s="39"/>
    </row>
    <row r="17" spans="1:6" x14ac:dyDescent="0.25">
      <c r="A17" s="12" t="s">
        <v>20</v>
      </c>
      <c r="B17" s="19"/>
      <c r="C17" s="29"/>
      <c r="D17" s="29">
        <f t="shared" si="0"/>
        <v>0</v>
      </c>
      <c r="E17" s="39"/>
      <c r="F17" s="39"/>
    </row>
    <row r="18" spans="1:6" x14ac:dyDescent="0.25">
      <c r="A18" s="12" t="s">
        <v>21</v>
      </c>
      <c r="B18" s="19"/>
      <c r="C18" s="29">
        <v>624.58000000000004</v>
      </c>
      <c r="D18" s="29">
        <f t="shared" si="0"/>
        <v>624.58000000000004</v>
      </c>
      <c r="E18" s="39"/>
      <c r="F18" s="39"/>
    </row>
    <row r="19" spans="1:6" x14ac:dyDescent="0.25">
      <c r="A19" s="12"/>
      <c r="B19" s="19"/>
      <c r="C19" s="29"/>
      <c r="D19" s="29">
        <f t="shared" si="0"/>
        <v>0</v>
      </c>
      <c r="E19" s="39"/>
      <c r="F19" s="39"/>
    </row>
    <row r="20" spans="1:6" x14ac:dyDescent="0.25">
      <c r="A20" s="12" t="s">
        <v>22</v>
      </c>
      <c r="B20" s="19"/>
      <c r="C20" s="29"/>
      <c r="D20" s="29">
        <f t="shared" si="0"/>
        <v>0</v>
      </c>
      <c r="E20" s="39">
        <f>C20/$C$48</f>
        <v>0</v>
      </c>
      <c r="F20" s="39"/>
    </row>
    <row r="21" spans="1:6" x14ac:dyDescent="0.25">
      <c r="A21" s="12" t="s">
        <v>23</v>
      </c>
      <c r="B21" s="19"/>
      <c r="C21" s="29"/>
      <c r="D21" s="29">
        <f t="shared" si="0"/>
        <v>0</v>
      </c>
      <c r="E21" s="39"/>
      <c r="F21" s="39"/>
    </row>
    <row r="22" spans="1:6" x14ac:dyDescent="0.25">
      <c r="A22" s="11" t="s">
        <v>24</v>
      </c>
      <c r="B22" s="18">
        <f>SUM(B23:B27)</f>
        <v>2980</v>
      </c>
      <c r="C22" s="30">
        <f>SUM(C23:C27)</f>
        <v>5837.24</v>
      </c>
      <c r="D22" s="30">
        <f t="shared" si="0"/>
        <v>2857.24</v>
      </c>
      <c r="E22" s="38">
        <f>C22/$C$48</f>
        <v>0.21139953267304931</v>
      </c>
      <c r="F22" s="38"/>
    </row>
    <row r="23" spans="1:6" x14ac:dyDescent="0.25">
      <c r="A23" s="12" t="s">
        <v>25</v>
      </c>
      <c r="B23" s="19"/>
      <c r="C23" s="29">
        <v>5000</v>
      </c>
      <c r="D23" s="29">
        <f t="shared" si="0"/>
        <v>5000</v>
      </c>
      <c r="E23" s="39"/>
      <c r="F23" s="39"/>
    </row>
    <row r="24" spans="1:6" x14ac:dyDescent="0.25">
      <c r="A24" s="12" t="s">
        <v>26</v>
      </c>
      <c r="B24" s="19">
        <v>2500</v>
      </c>
      <c r="C24" s="29"/>
      <c r="D24" s="29">
        <f t="shared" si="0"/>
        <v>-2500</v>
      </c>
      <c r="E24" s="39"/>
      <c r="F24" s="39"/>
    </row>
    <row r="25" spans="1:6" x14ac:dyDescent="0.25">
      <c r="A25" s="12" t="s">
        <v>27</v>
      </c>
      <c r="B25" s="19"/>
      <c r="C25" s="31">
        <v>339.9</v>
      </c>
      <c r="D25" s="31">
        <f t="shared" si="0"/>
        <v>339.9</v>
      </c>
      <c r="E25" s="39">
        <f>C25/$C$48</f>
        <v>1.2309704784379169E-2</v>
      </c>
      <c r="F25" s="39"/>
    </row>
    <row r="26" spans="1:6" x14ac:dyDescent="0.25">
      <c r="A26" s="13" t="s">
        <v>73</v>
      </c>
      <c r="B26" s="20"/>
      <c r="C26" s="32">
        <v>497.34</v>
      </c>
      <c r="D26" s="32"/>
      <c r="E26" s="40"/>
      <c r="F26" s="40"/>
    </row>
    <row r="27" spans="1:6" ht="15.75" thickBot="1" x14ac:dyDescent="0.3">
      <c r="A27" s="13" t="s">
        <v>28</v>
      </c>
      <c r="B27" s="20">
        <v>480</v>
      </c>
      <c r="C27" s="32">
        <v>0</v>
      </c>
      <c r="D27" s="32">
        <f t="shared" si="0"/>
        <v>-480</v>
      </c>
      <c r="E27" s="40">
        <f>C27/$C$48</f>
        <v>0</v>
      </c>
      <c r="F27" s="40"/>
    </row>
    <row r="28" spans="1:6" ht="15.75" thickBot="1" x14ac:dyDescent="0.3">
      <c r="A28" s="14" t="s">
        <v>29</v>
      </c>
      <c r="B28" s="21">
        <f>SUM(B29:B31)</f>
        <v>0</v>
      </c>
      <c r="C28" s="33">
        <f>SUM(C29:C31)</f>
        <v>0</v>
      </c>
      <c r="D28" s="33">
        <f t="shared" si="0"/>
        <v>0</v>
      </c>
      <c r="E28" s="41">
        <f>C28/$C$48</f>
        <v>0</v>
      </c>
      <c r="F28" s="41"/>
    </row>
    <row r="29" spans="1:6" x14ac:dyDescent="0.25">
      <c r="A29" s="15" t="s">
        <v>30</v>
      </c>
      <c r="B29" s="22"/>
      <c r="C29" s="34"/>
      <c r="D29" s="34">
        <f t="shared" si="0"/>
        <v>0</v>
      </c>
      <c r="E29" s="42"/>
      <c r="F29" s="42"/>
    </row>
    <row r="30" spans="1:6" x14ac:dyDescent="0.25">
      <c r="A30" s="12" t="s">
        <v>31</v>
      </c>
      <c r="B30" s="19"/>
      <c r="C30" s="29"/>
      <c r="D30" s="29">
        <f t="shared" si="0"/>
        <v>0</v>
      </c>
      <c r="E30" s="39"/>
      <c r="F30" s="39"/>
    </row>
    <row r="31" spans="1:6" x14ac:dyDescent="0.25">
      <c r="A31" s="12"/>
      <c r="B31" s="19"/>
      <c r="C31" s="29"/>
      <c r="D31" s="29">
        <f t="shared" si="0"/>
        <v>0</v>
      </c>
      <c r="E31" s="39"/>
      <c r="F31" s="39"/>
    </row>
    <row r="32" spans="1:6" x14ac:dyDescent="0.25">
      <c r="A32" s="11" t="s">
        <v>32</v>
      </c>
      <c r="B32" s="18">
        <f>SUM(B33:B37)</f>
        <v>10339</v>
      </c>
      <c r="C32" s="18">
        <f>SUM(C33:C37)</f>
        <v>15000</v>
      </c>
      <c r="D32" s="18">
        <f t="shared" si="0"/>
        <v>4661</v>
      </c>
      <c r="E32" s="38">
        <f>C32/$C$48</f>
        <v>0.54323498607145493</v>
      </c>
      <c r="F32" s="38"/>
    </row>
    <row r="33" spans="1:6" x14ac:dyDescent="0.25">
      <c r="A33" s="12" t="s">
        <v>33</v>
      </c>
      <c r="B33" s="19"/>
      <c r="C33" s="31"/>
      <c r="D33" s="31">
        <f t="shared" si="0"/>
        <v>0</v>
      </c>
      <c r="E33" s="39">
        <f>C33/$C$48</f>
        <v>0</v>
      </c>
      <c r="F33" s="39"/>
    </row>
    <row r="34" spans="1:6" x14ac:dyDescent="0.25">
      <c r="A34" s="12" t="s">
        <v>34</v>
      </c>
      <c r="B34" s="19">
        <v>8500</v>
      </c>
      <c r="C34" s="29">
        <v>15000</v>
      </c>
      <c r="D34" s="29">
        <f t="shared" si="0"/>
        <v>6500</v>
      </c>
      <c r="E34" s="39"/>
      <c r="F34" s="39"/>
    </row>
    <row r="35" spans="1:6" x14ac:dyDescent="0.25">
      <c r="A35" s="12" t="s">
        <v>35</v>
      </c>
      <c r="B35" s="23">
        <v>1839</v>
      </c>
      <c r="C35" s="35"/>
      <c r="D35" s="35">
        <f t="shared" si="0"/>
        <v>-1839</v>
      </c>
      <c r="E35" s="43"/>
      <c r="F35" s="43"/>
    </row>
    <row r="36" spans="1:6" x14ac:dyDescent="0.25">
      <c r="A36" s="12" t="s">
        <v>36</v>
      </c>
      <c r="B36" s="19"/>
      <c r="C36" s="29"/>
      <c r="D36" s="29">
        <f t="shared" si="0"/>
        <v>0</v>
      </c>
      <c r="E36" s="39"/>
      <c r="F36" s="39"/>
    </row>
    <row r="37" spans="1:6" x14ac:dyDescent="0.25">
      <c r="A37" s="12" t="s">
        <v>37</v>
      </c>
      <c r="B37" s="19"/>
      <c r="C37" s="29"/>
      <c r="D37" s="29">
        <f t="shared" si="0"/>
        <v>0</v>
      </c>
      <c r="E37" s="39"/>
      <c r="F37" s="39"/>
    </row>
    <row r="38" spans="1:6" x14ac:dyDescent="0.25">
      <c r="A38" s="11" t="s">
        <v>38</v>
      </c>
      <c r="B38" s="18"/>
      <c r="C38" s="28"/>
      <c r="D38" s="28">
        <f t="shared" si="0"/>
        <v>0</v>
      </c>
      <c r="E38" s="38"/>
      <c r="F38" s="38"/>
    </row>
    <row r="39" spans="1:6" x14ac:dyDescent="0.25">
      <c r="A39" s="11" t="s">
        <v>39</v>
      </c>
      <c r="B39" s="18"/>
      <c r="C39" s="28"/>
      <c r="D39" s="28">
        <f t="shared" si="0"/>
        <v>0</v>
      </c>
      <c r="E39" s="38"/>
      <c r="F39" s="38"/>
    </row>
    <row r="40" spans="1:6" x14ac:dyDescent="0.25">
      <c r="A40" s="11" t="s">
        <v>40</v>
      </c>
      <c r="B40" s="18"/>
      <c r="C40" s="28"/>
      <c r="D40" s="28">
        <f t="shared" si="0"/>
        <v>0</v>
      </c>
      <c r="E40" s="38"/>
      <c r="F40" s="38"/>
    </row>
    <row r="41" spans="1:6" x14ac:dyDescent="0.25">
      <c r="A41" s="11" t="s">
        <v>41</v>
      </c>
      <c r="B41" s="18"/>
      <c r="C41" s="28"/>
      <c r="D41" s="28">
        <f t="shared" si="0"/>
        <v>0</v>
      </c>
      <c r="E41" s="38"/>
      <c r="F41" s="38"/>
    </row>
    <row r="42" spans="1:6" x14ac:dyDescent="0.25">
      <c r="A42" s="11" t="s">
        <v>42</v>
      </c>
      <c r="B42" s="18"/>
      <c r="C42" s="28"/>
      <c r="D42" s="28">
        <f t="shared" si="0"/>
        <v>0</v>
      </c>
      <c r="E42" s="38"/>
      <c r="F42" s="38"/>
    </row>
    <row r="43" spans="1:6" x14ac:dyDescent="0.25">
      <c r="A43" s="16" t="s">
        <v>43</v>
      </c>
      <c r="B43" s="24">
        <f>B42+B41+B40+B39+B38+B32+B28+B22+B15+B11</f>
        <v>14169</v>
      </c>
      <c r="C43" s="24">
        <f>C42+C41+C40+C39+C38+C32+C28+C22+C15+C11</f>
        <v>22112.36</v>
      </c>
      <c r="D43" s="24">
        <f t="shared" si="0"/>
        <v>7943.3600000000006</v>
      </c>
      <c r="E43" s="44">
        <f>C43/$C$48</f>
        <v>0.8008138384404665</v>
      </c>
      <c r="F43" s="44"/>
    </row>
    <row r="44" spans="1:6" x14ac:dyDescent="0.25">
      <c r="A44" s="11" t="s">
        <v>44</v>
      </c>
      <c r="B44" s="25">
        <f>SUM(B45:B47)</f>
        <v>3500</v>
      </c>
      <c r="C44" s="25">
        <f>SUM(C45:C47)</f>
        <v>5500</v>
      </c>
      <c r="D44" s="25">
        <f t="shared" si="0"/>
        <v>2000</v>
      </c>
      <c r="E44" s="45">
        <f>C44/$C$48</f>
        <v>0.19918616155953348</v>
      </c>
      <c r="F44" s="45"/>
    </row>
    <row r="45" spans="1:6" x14ac:dyDescent="0.25">
      <c r="A45" s="12" t="s">
        <v>45</v>
      </c>
      <c r="B45" s="19"/>
      <c r="C45" s="29"/>
      <c r="D45" s="29">
        <f t="shared" si="0"/>
        <v>0</v>
      </c>
      <c r="E45" s="39"/>
      <c r="F45" s="39"/>
    </row>
    <row r="46" spans="1:6" x14ac:dyDescent="0.25">
      <c r="A46" s="12" t="s">
        <v>46</v>
      </c>
      <c r="B46" s="19"/>
      <c r="C46" s="29"/>
      <c r="D46" s="29">
        <f t="shared" si="0"/>
        <v>0</v>
      </c>
      <c r="E46" s="39">
        <f>C46/$C$48</f>
        <v>0</v>
      </c>
      <c r="F46" s="39"/>
    </row>
    <row r="47" spans="1:6" x14ac:dyDescent="0.25">
      <c r="A47" s="12" t="s">
        <v>47</v>
      </c>
      <c r="B47" s="26">
        <v>3500</v>
      </c>
      <c r="C47" s="29">
        <v>5500</v>
      </c>
      <c r="D47" s="29">
        <f t="shared" si="0"/>
        <v>2000</v>
      </c>
      <c r="E47" s="39">
        <f>C47/$C$48</f>
        <v>0.19918616155953348</v>
      </c>
      <c r="F47" s="39"/>
    </row>
    <row r="48" spans="1:6" x14ac:dyDescent="0.25">
      <c r="A48" s="17" t="s">
        <v>48</v>
      </c>
      <c r="B48" s="27">
        <f>B43+B44</f>
        <v>17669</v>
      </c>
      <c r="C48" s="36">
        <f>C43+C44</f>
        <v>27612.36</v>
      </c>
      <c r="D48" s="36">
        <f t="shared" si="0"/>
        <v>9943.36</v>
      </c>
      <c r="E48" s="46">
        <f>C48/$C$48</f>
        <v>1</v>
      </c>
      <c r="F48" s="46"/>
    </row>
    <row r="49" spans="1:6" ht="16.5" thickBot="1" x14ac:dyDescent="0.3">
      <c r="A49" s="4" t="s">
        <v>6</v>
      </c>
      <c r="B49" s="57">
        <v>17669</v>
      </c>
      <c r="C49" s="56">
        <v>27612.36</v>
      </c>
      <c r="D49" s="5"/>
      <c r="E49" s="5"/>
      <c r="F49" s="5" t="s">
        <v>7</v>
      </c>
    </row>
    <row r="50" spans="1:6" ht="32.25" thickBot="1" x14ac:dyDescent="0.3">
      <c r="A50" s="6"/>
    </row>
    <row r="51" spans="1:6" ht="18.75" thickBot="1" x14ac:dyDescent="0.3">
      <c r="A51" s="58" t="s">
        <v>8</v>
      </c>
      <c r="B51" s="59"/>
      <c r="C51" s="59"/>
      <c r="D51" s="59"/>
      <c r="E51" s="59"/>
      <c r="F51" s="60"/>
    </row>
    <row r="52" spans="1:6" ht="16.5" thickBot="1" x14ac:dyDescent="0.3">
      <c r="A52" s="2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13</v>
      </c>
    </row>
    <row r="53" spans="1:6" x14ac:dyDescent="0.25">
      <c r="A53" s="47" t="s">
        <v>49</v>
      </c>
      <c r="B53" s="49">
        <f>SUM(B54:B56)</f>
        <v>1069</v>
      </c>
      <c r="C53" s="49">
        <f>SUM(C54:C56)</f>
        <v>1861.36</v>
      </c>
      <c r="D53" s="49">
        <f>C53-B53</f>
        <v>792.3599999999999</v>
      </c>
      <c r="E53" s="53">
        <f>C53/$C$89</f>
        <v>6.7410391578264228E-2</v>
      </c>
      <c r="F53" s="47"/>
    </row>
    <row r="54" spans="1:6" x14ac:dyDescent="0.25">
      <c r="A54" s="12" t="s">
        <v>50</v>
      </c>
      <c r="B54" s="29">
        <v>1069</v>
      </c>
      <c r="C54" s="29">
        <v>1861.36</v>
      </c>
      <c r="D54" s="29">
        <f>C54-B54</f>
        <v>792.3599999999999</v>
      </c>
      <c r="E54" s="39">
        <f t="shared" ref="E54:E89" si="1">C54/$C$89</f>
        <v>6.7410391578264228E-2</v>
      </c>
      <c r="F54" s="12"/>
    </row>
    <row r="55" spans="1:6" x14ac:dyDescent="0.25">
      <c r="A55" s="12"/>
      <c r="B55" s="29"/>
      <c r="C55" s="29"/>
      <c r="D55" s="29"/>
      <c r="E55" s="39"/>
      <c r="F55" s="12"/>
    </row>
    <row r="56" spans="1:6" x14ac:dyDescent="0.25">
      <c r="A56" s="12"/>
      <c r="B56" s="29"/>
      <c r="C56" s="29"/>
      <c r="D56" s="29">
        <f t="shared" ref="D56" si="2">C56-B56</f>
        <v>0</v>
      </c>
      <c r="E56" s="39">
        <f t="shared" si="1"/>
        <v>0</v>
      </c>
      <c r="F56" s="12"/>
    </row>
    <row r="57" spans="1:6" x14ac:dyDescent="0.25">
      <c r="A57" s="47" t="s">
        <v>51</v>
      </c>
      <c r="B57" s="49">
        <f>SUM(B58:B77)</f>
        <v>12100</v>
      </c>
      <c r="C57" s="49">
        <f>SUM(C58:C77)</f>
        <v>15251</v>
      </c>
      <c r="D57" s="49">
        <f>C57-B57</f>
        <v>3151</v>
      </c>
      <c r="E57" s="53">
        <f t="shared" si="1"/>
        <v>0.55232511817171726</v>
      </c>
      <c r="F57" s="47"/>
    </row>
    <row r="58" spans="1:6" x14ac:dyDescent="0.25">
      <c r="A58" s="12" t="s">
        <v>52</v>
      </c>
      <c r="B58" s="29"/>
      <c r="C58" s="29"/>
      <c r="D58" s="29">
        <f t="shared" ref="D58:D83" si="3">C58-B58</f>
        <v>0</v>
      </c>
      <c r="E58" s="39"/>
      <c r="F58" s="12"/>
    </row>
    <row r="59" spans="1:6" x14ac:dyDescent="0.25">
      <c r="A59" s="12" t="s">
        <v>53</v>
      </c>
      <c r="B59" s="50">
        <v>0</v>
      </c>
      <c r="C59" s="50">
        <v>2000</v>
      </c>
      <c r="D59" s="29">
        <f t="shared" si="3"/>
        <v>2000</v>
      </c>
      <c r="E59" s="39">
        <f t="shared" si="1"/>
        <v>7.2431331476193989E-2</v>
      </c>
      <c r="F59" s="12"/>
    </row>
    <row r="60" spans="1:6" x14ac:dyDescent="0.25">
      <c r="A60" s="12" t="s">
        <v>54</v>
      </c>
      <c r="B60" s="50">
        <v>500</v>
      </c>
      <c r="C60" s="50">
        <v>1000</v>
      </c>
      <c r="D60" s="29">
        <f t="shared" si="3"/>
        <v>500</v>
      </c>
      <c r="E60" s="39">
        <f t="shared" si="1"/>
        <v>3.6215665738096994E-2</v>
      </c>
      <c r="F60" s="12"/>
    </row>
    <row r="61" spans="1:6" x14ac:dyDescent="0.25">
      <c r="A61" s="12"/>
      <c r="B61" s="51"/>
      <c r="C61" s="50">
        <v>0</v>
      </c>
      <c r="D61" s="29">
        <f t="shared" si="3"/>
        <v>0</v>
      </c>
      <c r="E61" s="39"/>
      <c r="F61" s="12"/>
    </row>
    <row r="62" spans="1:6" x14ac:dyDescent="0.25">
      <c r="A62" s="12"/>
      <c r="B62" s="50"/>
      <c r="C62" s="50"/>
      <c r="D62" s="29">
        <f t="shared" si="3"/>
        <v>0</v>
      </c>
      <c r="E62" s="39"/>
      <c r="F62" s="12"/>
    </row>
    <row r="63" spans="1:6" x14ac:dyDescent="0.25">
      <c r="A63" s="12" t="s">
        <v>55</v>
      </c>
      <c r="B63" s="50">
        <v>10000</v>
      </c>
      <c r="C63" s="50">
        <v>10000</v>
      </c>
      <c r="D63" s="29">
        <f t="shared" si="3"/>
        <v>0</v>
      </c>
      <c r="E63" s="39">
        <f t="shared" si="1"/>
        <v>0.36215665738096997</v>
      </c>
      <c r="F63" s="12"/>
    </row>
    <row r="64" spans="1:6" x14ac:dyDescent="0.25">
      <c r="A64" s="12" t="s">
        <v>56</v>
      </c>
      <c r="B64" s="50"/>
      <c r="C64" s="50"/>
      <c r="D64" s="29">
        <f t="shared" si="3"/>
        <v>0</v>
      </c>
      <c r="E64" s="39"/>
      <c r="F64" s="12"/>
    </row>
    <row r="65" spans="1:6" x14ac:dyDescent="0.25">
      <c r="A65" s="12" t="s">
        <v>57</v>
      </c>
      <c r="B65" s="50"/>
      <c r="C65" s="50"/>
      <c r="D65" s="29">
        <f t="shared" si="3"/>
        <v>0</v>
      </c>
      <c r="E65" s="39"/>
      <c r="F65" s="12"/>
    </row>
    <row r="66" spans="1:6" x14ac:dyDescent="0.25">
      <c r="A66" s="48" t="s">
        <v>58</v>
      </c>
      <c r="B66" s="50"/>
      <c r="C66" s="50"/>
      <c r="D66" s="29">
        <f t="shared" si="3"/>
        <v>0</v>
      </c>
      <c r="E66" s="39"/>
      <c r="F66" s="48"/>
    </row>
    <row r="67" spans="1:6" x14ac:dyDescent="0.25">
      <c r="B67" s="50"/>
      <c r="C67" s="50"/>
      <c r="D67" s="29">
        <f t="shared" si="3"/>
        <v>0</v>
      </c>
      <c r="E67" s="39"/>
      <c r="F67" s="48"/>
    </row>
    <row r="68" spans="1:6" x14ac:dyDescent="0.25">
      <c r="A68" s="12" t="s">
        <v>59</v>
      </c>
      <c r="B68" s="50"/>
      <c r="C68" s="50"/>
      <c r="D68" s="29">
        <f t="shared" si="3"/>
        <v>0</v>
      </c>
      <c r="E68" s="39"/>
      <c r="F68" s="12"/>
    </row>
    <row r="69" spans="1:6" x14ac:dyDescent="0.25">
      <c r="A69" s="12" t="s">
        <v>60</v>
      </c>
      <c r="B69" s="50"/>
      <c r="C69" s="50"/>
      <c r="D69" s="29">
        <f t="shared" si="3"/>
        <v>0</v>
      </c>
      <c r="E69" s="39"/>
      <c r="F69" s="12"/>
    </row>
    <row r="70" spans="1:6" x14ac:dyDescent="0.25">
      <c r="A70" s="12" t="s">
        <v>61</v>
      </c>
      <c r="B70" s="50"/>
      <c r="C70" s="50"/>
      <c r="D70" s="29">
        <f t="shared" si="3"/>
        <v>0</v>
      </c>
      <c r="E70" s="39"/>
      <c r="F70" s="12"/>
    </row>
    <row r="71" spans="1:6" x14ac:dyDescent="0.25">
      <c r="A71" s="12" t="s">
        <v>74</v>
      </c>
      <c r="B71" s="50"/>
      <c r="C71" s="50">
        <v>2000</v>
      </c>
      <c r="D71" s="29">
        <f t="shared" si="3"/>
        <v>2000</v>
      </c>
      <c r="E71" s="39">
        <f t="shared" si="1"/>
        <v>7.2431331476193989E-2</v>
      </c>
      <c r="F71" s="12"/>
    </row>
    <row r="72" spans="1:6" x14ac:dyDescent="0.25">
      <c r="A72" s="12" t="s">
        <v>75</v>
      </c>
      <c r="B72" s="50"/>
      <c r="C72" s="50"/>
      <c r="D72" s="29">
        <f t="shared" si="3"/>
        <v>0</v>
      </c>
      <c r="E72" s="39"/>
      <c r="F72" s="12"/>
    </row>
    <row r="73" spans="1:6" x14ac:dyDescent="0.25">
      <c r="A73" s="12" t="s">
        <v>62</v>
      </c>
      <c r="B73" s="52"/>
      <c r="C73" s="52"/>
      <c r="D73" s="29">
        <f t="shared" si="3"/>
        <v>0</v>
      </c>
      <c r="E73" s="39"/>
      <c r="F73" s="12"/>
    </row>
    <row r="74" spans="1:6" x14ac:dyDescent="0.25">
      <c r="A74" s="12"/>
      <c r="B74" s="50"/>
      <c r="C74" s="50"/>
      <c r="D74" s="29">
        <f t="shared" si="3"/>
        <v>0</v>
      </c>
      <c r="E74" s="39"/>
      <c r="F74" s="12"/>
    </row>
    <row r="75" spans="1:6" ht="25.5" x14ac:dyDescent="0.25">
      <c r="A75" s="12" t="s">
        <v>63</v>
      </c>
      <c r="B75" s="50">
        <v>1600</v>
      </c>
      <c r="C75" s="50">
        <v>0</v>
      </c>
      <c r="D75" s="29">
        <f t="shared" si="3"/>
        <v>-1600</v>
      </c>
      <c r="E75" s="39">
        <f t="shared" si="1"/>
        <v>0</v>
      </c>
      <c r="F75" s="12" t="s">
        <v>78</v>
      </c>
    </row>
    <row r="76" spans="1:6" x14ac:dyDescent="0.25">
      <c r="A76" s="12" t="s">
        <v>76</v>
      </c>
      <c r="B76" s="50">
        <v>0</v>
      </c>
      <c r="C76" s="50">
        <v>251</v>
      </c>
      <c r="D76" s="29">
        <f t="shared" si="3"/>
        <v>251</v>
      </c>
      <c r="E76" s="39">
        <f t="shared" si="1"/>
        <v>9.0901321002623461E-3</v>
      </c>
      <c r="F76" s="12" t="s">
        <v>80</v>
      </c>
    </row>
    <row r="77" spans="1:6" x14ac:dyDescent="0.25">
      <c r="A77" s="12"/>
      <c r="B77" s="29">
        <v>0</v>
      </c>
      <c r="C77" s="29">
        <v>0</v>
      </c>
      <c r="D77" s="29">
        <f t="shared" si="3"/>
        <v>0</v>
      </c>
      <c r="E77" s="39">
        <f t="shared" si="1"/>
        <v>0</v>
      </c>
      <c r="F77" s="12"/>
    </row>
    <row r="78" spans="1:6" x14ac:dyDescent="0.25">
      <c r="A78" s="47" t="s">
        <v>64</v>
      </c>
      <c r="B78" s="49">
        <f>B79+B80</f>
        <v>1000</v>
      </c>
      <c r="C78" s="49">
        <f>C79+C80</f>
        <v>5000</v>
      </c>
      <c r="D78" s="49">
        <f t="shared" si="3"/>
        <v>4000</v>
      </c>
      <c r="E78" s="53">
        <f t="shared" si="1"/>
        <v>0.18107832869048499</v>
      </c>
      <c r="F78" s="47"/>
    </row>
    <row r="79" spans="1:6" x14ac:dyDescent="0.25">
      <c r="A79" s="12" t="s">
        <v>77</v>
      </c>
      <c r="B79" s="29">
        <v>1000</v>
      </c>
      <c r="C79" s="29">
        <v>5000</v>
      </c>
      <c r="D79" s="29">
        <f t="shared" si="3"/>
        <v>4000</v>
      </c>
      <c r="E79" s="39">
        <f t="shared" si="1"/>
        <v>0.18107832869048499</v>
      </c>
      <c r="F79" s="12"/>
    </row>
    <row r="80" spans="1:6" x14ac:dyDescent="0.25">
      <c r="A80" s="12"/>
      <c r="B80" s="29"/>
      <c r="C80" s="29"/>
      <c r="D80" s="29"/>
      <c r="E80" s="39">
        <f t="shared" si="1"/>
        <v>0</v>
      </c>
      <c r="F80" s="12"/>
    </row>
    <row r="81" spans="1:7" x14ac:dyDescent="0.25">
      <c r="A81" s="47" t="s">
        <v>65</v>
      </c>
      <c r="B81" s="49"/>
      <c r="C81" s="49"/>
      <c r="D81" s="49">
        <f t="shared" si="3"/>
        <v>0</v>
      </c>
      <c r="E81" s="53">
        <f t="shared" si="1"/>
        <v>0</v>
      </c>
      <c r="F81" s="47"/>
    </row>
    <row r="82" spans="1:7" x14ac:dyDescent="0.25">
      <c r="A82" s="47" t="s">
        <v>66</v>
      </c>
      <c r="B82" s="49">
        <f>SUM(B83)</f>
        <v>0</v>
      </c>
      <c r="C82" s="49">
        <f>SUM(C83)</f>
        <v>0</v>
      </c>
      <c r="D82" s="49">
        <f t="shared" si="3"/>
        <v>0</v>
      </c>
      <c r="E82" s="53">
        <f t="shared" si="1"/>
        <v>0</v>
      </c>
      <c r="F82" s="47"/>
    </row>
    <row r="83" spans="1:7" x14ac:dyDescent="0.25">
      <c r="A83" s="12" t="s">
        <v>67</v>
      </c>
      <c r="B83" s="29"/>
      <c r="C83" s="29"/>
      <c r="D83" s="29">
        <f t="shared" si="3"/>
        <v>0</v>
      </c>
      <c r="E83" s="39">
        <f t="shared" si="1"/>
        <v>0</v>
      </c>
      <c r="F83" s="12"/>
    </row>
    <row r="84" spans="1:7" x14ac:dyDescent="0.25">
      <c r="A84" s="16" t="s">
        <v>68</v>
      </c>
      <c r="B84" s="37">
        <f>B82+B81+B78+B57+B53</f>
        <v>14169</v>
      </c>
      <c r="C84" s="37">
        <f>C82+C81+C78+C57+C53</f>
        <v>22112.36</v>
      </c>
      <c r="D84" s="37">
        <f>C84-B84</f>
        <v>7943.3600000000006</v>
      </c>
      <c r="E84" s="44">
        <f t="shared" si="1"/>
        <v>0.8008138384404665</v>
      </c>
      <c r="F84" s="16"/>
    </row>
    <row r="85" spans="1:7" x14ac:dyDescent="0.25">
      <c r="A85" s="47" t="s">
        <v>69</v>
      </c>
      <c r="B85" s="49">
        <f>B86+B87+B88</f>
        <v>3500</v>
      </c>
      <c r="C85" s="49">
        <f>C86+C87+C88</f>
        <v>5500</v>
      </c>
      <c r="D85" s="49">
        <f>C85-B85</f>
        <v>2000</v>
      </c>
      <c r="E85" s="53">
        <f t="shared" si="1"/>
        <v>0.19918616155953348</v>
      </c>
      <c r="F85" s="47"/>
    </row>
    <row r="86" spans="1:7" ht="38.25" x14ac:dyDescent="0.25">
      <c r="A86" s="12" t="s">
        <v>70</v>
      </c>
      <c r="B86" s="35">
        <v>3500</v>
      </c>
      <c r="C86" s="35">
        <v>5500</v>
      </c>
      <c r="D86" s="29">
        <f t="shared" ref="D86:D88" si="4">C86-B86</f>
        <v>2000</v>
      </c>
      <c r="E86" s="39">
        <f t="shared" si="1"/>
        <v>0.19918616155953348</v>
      </c>
      <c r="F86" s="12" t="s">
        <v>81</v>
      </c>
      <c r="G86">
        <f>5500/25</f>
        <v>220</v>
      </c>
    </row>
    <row r="87" spans="1:7" x14ac:dyDescent="0.25">
      <c r="A87" s="12" t="s">
        <v>71</v>
      </c>
      <c r="B87" s="35"/>
      <c r="C87" s="35"/>
      <c r="D87" s="29">
        <f t="shared" si="4"/>
        <v>0</v>
      </c>
      <c r="E87" s="39"/>
      <c r="F87" s="12"/>
    </row>
    <row r="88" spans="1:7" x14ac:dyDescent="0.25">
      <c r="A88" s="12" t="s">
        <v>72</v>
      </c>
      <c r="B88" s="35"/>
      <c r="C88" s="35">
        <v>0</v>
      </c>
      <c r="D88" s="29">
        <f t="shared" si="4"/>
        <v>0</v>
      </c>
      <c r="E88" s="39"/>
      <c r="F88" s="12"/>
    </row>
    <row r="89" spans="1:7" x14ac:dyDescent="0.25">
      <c r="A89" s="17" t="s">
        <v>48</v>
      </c>
      <c r="B89" s="36">
        <f>B85+B84</f>
        <v>17669</v>
      </c>
      <c r="C89" s="36">
        <f>C85+C84</f>
        <v>27612.36</v>
      </c>
      <c r="D89" s="36">
        <f>C89-B89</f>
        <v>9943.36</v>
      </c>
      <c r="E89" s="46">
        <f t="shared" si="1"/>
        <v>1</v>
      </c>
      <c r="F89" s="17"/>
    </row>
    <row r="90" spans="1:7" ht="16.5" thickBot="1" x14ac:dyDescent="0.3">
      <c r="A90" s="4" t="s">
        <v>6</v>
      </c>
      <c r="B90" s="56">
        <v>17669</v>
      </c>
      <c r="C90" s="56">
        <v>27612.36</v>
      </c>
      <c r="D90" s="5"/>
      <c r="E90" s="54"/>
      <c r="F90" s="5" t="s">
        <v>9</v>
      </c>
    </row>
    <row r="91" spans="1:7" ht="18.75" x14ac:dyDescent="0.25">
      <c r="A91" s="7"/>
    </row>
    <row r="92" spans="1:7" x14ac:dyDescent="0.25">
      <c r="A92" s="8"/>
    </row>
    <row r="93" spans="1:7" ht="31.5" x14ac:dyDescent="0.25">
      <c r="A93" s="9" t="s">
        <v>10</v>
      </c>
      <c r="F93" s="9" t="s">
        <v>11</v>
      </c>
    </row>
    <row r="94" spans="1:7" ht="18.75" x14ac:dyDescent="0.25">
      <c r="A94" s="55">
        <v>45833</v>
      </c>
    </row>
  </sheetData>
  <mergeCells count="5">
    <mergeCell ref="A9:F9"/>
    <mergeCell ref="A51:F51"/>
    <mergeCell ref="A8:F8"/>
    <mergeCell ref="A6:F6"/>
    <mergeCell ref="A2:F2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BOURDEIX</dc:creator>
  <cp:lastModifiedBy>Jean-Christophe Pauget</cp:lastModifiedBy>
  <cp:lastPrinted>2023-06-06T12:53:30Z</cp:lastPrinted>
  <dcterms:created xsi:type="dcterms:W3CDTF">2023-06-06T12:03:58Z</dcterms:created>
  <dcterms:modified xsi:type="dcterms:W3CDTF">2025-06-25T21:10:44Z</dcterms:modified>
</cp:coreProperties>
</file>